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6.Droga W16\00.Do wysłania na stronę\"/>
    </mc:Choice>
  </mc:AlternateContent>
  <xr:revisionPtr revIDLastSave="0" documentId="13_ncr:1_{4F4F5E79-2868-4BD2-88BA-16E10B4807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O - drogi W16 i W14 (1)" sheetId="32" r:id="rId1"/>
  </sheets>
  <calcPr calcId="191029"/>
</workbook>
</file>

<file path=xl/calcChain.xml><?xml version="1.0" encoding="utf-8"?>
<calcChain xmlns="http://schemas.openxmlformats.org/spreadsheetml/2006/main">
  <c r="H37" i="32" l="1"/>
  <c r="H38" i="32" s="1"/>
  <c r="J37" i="32"/>
  <c r="J38" i="32" s="1"/>
  <c r="J34" i="32"/>
  <c r="J35" i="32" s="1"/>
  <c r="H34" i="32"/>
  <c r="H35" i="32" s="1"/>
  <c r="H31" i="32"/>
  <c r="J31" i="32"/>
  <c r="J30" i="32"/>
  <c r="H30" i="32"/>
  <c r="J24" i="32"/>
  <c r="J25" i="32"/>
  <c r="J26" i="32"/>
  <c r="J27" i="32"/>
  <c r="H24" i="32"/>
  <c r="H25" i="32"/>
  <c r="H26" i="32"/>
  <c r="H27" i="32"/>
  <c r="H23" i="32"/>
  <c r="J23" i="32"/>
  <c r="J15" i="32"/>
  <c r="J16" i="32"/>
  <c r="J17" i="32"/>
  <c r="J18" i="32"/>
  <c r="J19" i="32"/>
  <c r="J20" i="32"/>
  <c r="J14" i="32"/>
  <c r="H15" i="32"/>
  <c r="H16" i="32"/>
  <c r="H17" i="32"/>
  <c r="H18" i="32"/>
  <c r="H19" i="32"/>
  <c r="H20" i="32"/>
  <c r="H14" i="32"/>
  <c r="K37" i="32"/>
  <c r="L37" i="32" s="1"/>
  <c r="K34" i="32"/>
  <c r="L34" i="32" s="1"/>
  <c r="K31" i="32"/>
  <c r="L31" i="32" s="1"/>
  <c r="K30" i="32"/>
  <c r="L30" i="32" s="1"/>
  <c r="K27" i="32"/>
  <c r="K26" i="32"/>
  <c r="K25" i="32"/>
  <c r="K24" i="32"/>
  <c r="K23" i="32"/>
  <c r="K20" i="32"/>
  <c r="K19" i="32"/>
  <c r="K18" i="32"/>
  <c r="K17" i="32"/>
  <c r="K16" i="32"/>
  <c r="K15" i="32"/>
  <c r="K14" i="32"/>
  <c r="L25" i="32" l="1"/>
  <c r="L17" i="32"/>
  <c r="L16" i="32"/>
  <c r="L19" i="32"/>
  <c r="L26" i="32"/>
  <c r="L15" i="32"/>
  <c r="L24" i="32"/>
  <c r="L35" i="32"/>
  <c r="L38" i="32"/>
  <c r="L20" i="32"/>
  <c r="L23" i="32"/>
  <c r="L27" i="32"/>
  <c r="L18" i="32"/>
  <c r="L14" i="32"/>
  <c r="H32" i="32"/>
  <c r="J28" i="32"/>
  <c r="J32" i="32"/>
  <c r="H28" i="32"/>
  <c r="H21" i="32"/>
  <c r="J21" i="32"/>
  <c r="L21" i="32" s="1"/>
  <c r="L28" i="32" l="1"/>
  <c r="L32" i="32"/>
  <c r="K39" i="32" s="1"/>
  <c r="L39" i="32"/>
  <c r="K40" i="32" l="1"/>
  <c r="K41" i="32" s="1"/>
</calcChain>
</file>

<file path=xl/sharedStrings.xml><?xml version="1.0" encoding="utf-8"?>
<sst xmlns="http://schemas.openxmlformats.org/spreadsheetml/2006/main" count="111" uniqueCount="84">
  <si>
    <t>Poz.</t>
  </si>
  <si>
    <t>1.</t>
  </si>
  <si>
    <t>2.</t>
  </si>
  <si>
    <t>3.</t>
  </si>
  <si>
    <t>4.</t>
  </si>
  <si>
    <t>5.</t>
  </si>
  <si>
    <t>6.</t>
  </si>
  <si>
    <t>10.</t>
  </si>
  <si>
    <t>m²</t>
  </si>
  <si>
    <t>11.</t>
  </si>
  <si>
    <t>12.</t>
  </si>
  <si>
    <t>13.</t>
  </si>
  <si>
    <t>14.</t>
  </si>
  <si>
    <t>Podstawa wyceny</t>
  </si>
  <si>
    <t>Opis planowanych do wykonania robót</t>
  </si>
  <si>
    <t xml:space="preserve">Ilość jednostek </t>
  </si>
  <si>
    <t>45111200-0</t>
  </si>
  <si>
    <t>szt.</t>
  </si>
  <si>
    <t>45233220-7</t>
  </si>
  <si>
    <t>Roboty przygotowawcze</t>
  </si>
  <si>
    <t>D-01.01.01.</t>
  </si>
  <si>
    <t>Roboty ziemne</t>
  </si>
  <si>
    <t>km</t>
  </si>
  <si>
    <t>D-01.02.01.</t>
  </si>
  <si>
    <t>7.</t>
  </si>
  <si>
    <t>Podbudowa</t>
  </si>
  <si>
    <t>Nawierzchnia</t>
  </si>
  <si>
    <t>D-02.01.01.</t>
  </si>
  <si>
    <t>D-02.03.01.</t>
  </si>
  <si>
    <t>D-04.01.01.</t>
  </si>
  <si>
    <t>D-04.04.02.</t>
  </si>
  <si>
    <t>D-05.02.01.</t>
  </si>
  <si>
    <t>LASY MIEJSKIE-WARSZAWA</t>
  </si>
  <si>
    <t>DZIELNICA BIELANY</t>
  </si>
  <si>
    <t>I.</t>
  </si>
  <si>
    <t>Roboty pomiarowe przy liniowych robotach ziemnych</t>
  </si>
  <si>
    <t>II.</t>
  </si>
  <si>
    <t>8.</t>
  </si>
  <si>
    <t>9.</t>
  </si>
  <si>
    <t>III.</t>
  </si>
  <si>
    <t>IV.</t>
  </si>
  <si>
    <t>V.</t>
  </si>
  <si>
    <t>Roboty towarzyszące</t>
  </si>
  <si>
    <t>Wykonanie geodezyjnej inwentaryzacji powykonawczej wykonanych robót</t>
  </si>
  <si>
    <t>kpl.</t>
  </si>
  <si>
    <r>
      <t>Karczowanie pni o śr. do 15 cm koparką podsiębierną o poj. łyżki 0,60 m</t>
    </r>
    <r>
      <rPr>
        <sz val="9"/>
        <color theme="1"/>
        <rFont val="Arial"/>
        <family val="2"/>
        <charset val="238"/>
      </rPr>
      <t>³</t>
    </r>
    <r>
      <rPr>
        <sz val="9"/>
        <color theme="1"/>
        <rFont val="Czcionka tekstu podstawowego"/>
        <charset val="238"/>
      </rPr>
      <t xml:space="preserve"> w gruntach kat. III o normalnej wilgotności z wywozem karpiny na zwałkę Wykonawcy</t>
    </r>
  </si>
  <si>
    <t>Usunięcie gruntów nienośnych; grunt kat. III.  Wykop koparką podsiębierną o poj. łyżki 0,60 m³ z wywozem na zwałkę Wykonawcy.</t>
  </si>
  <si>
    <t>Karczowanie pni o śr. 46-55 cm koparką podsiębierną o poj. łyżki 0,60 m³ w gruntach kat. III o normalnej wilgotności z wywozem karpiny na zwałkę Wykonawcy</t>
  </si>
  <si>
    <t>Karczowanie pni o śr. 36-45 cm koparką podsiębierną o poj. łyżki 0,60 m³ w gruntach kat. III o normalnej wilgotności z wywozem karpiny na zwałkę Wykonawcy</t>
  </si>
  <si>
    <t>Karczowanie pni o śr. 26-35 cm koparką podsiębierną o poj. łyżki 0,60 m³ w gruntach kat. III o normalnej wilgotności z wywozem karpiny na zwałkę Wykonawcy</t>
  </si>
  <si>
    <t>Karczowanie pni o śr. 16-25 cm koparką podsiębierną o poj. łyżki 0,60 m³ w gruntach kat. III o normalnej wilgotności z wywozem karpiny na zwałkę Wykonawcy</t>
  </si>
  <si>
    <r>
      <t xml:space="preserve">Dowóz pospółki o uziarnieniu  0/31,5 i współczynniku filtracji k10 </t>
    </r>
    <r>
      <rPr>
        <sz val="9"/>
        <color theme="1"/>
        <rFont val="Calibri"/>
        <family val="2"/>
        <charset val="238"/>
      </rPr>
      <t>≥</t>
    </r>
    <r>
      <rPr>
        <sz val="9"/>
        <color theme="1"/>
        <rFont val="Czcionka tekstu podstawowego"/>
        <charset val="238"/>
      </rPr>
      <t xml:space="preserve"> 0,0093 cm/s na nasypy wyrównawcze i pobocza gruntowe</t>
    </r>
  </si>
  <si>
    <t>Roboty ziemne poprzeczne; grunt kat. III.  Wykop koparką podsiębierną o poj. łyżki 0,60 m³ z przerzutem na nasyp.</t>
  </si>
  <si>
    <t>Nasypy; grunt kat. II-III.  Formowanie skarp i poboczy gruntowych z gruntu leżącego na odkładzie z zagęszczeniem zagęszczarką.</t>
  </si>
  <si>
    <t>Nasypy; grunt kat. II-III.  Formowanie nasypów wyrównawczych pod nawierzchnią i  poboczami gruntowymi z pospółki 0/31,5 z zagęszczeniem zagęszczarką.</t>
  </si>
  <si>
    <t>Wbudowanie warstwy górnej nawierzchni z nieszanki kruszywa łamanego twardego 0/16. Grubość warstwy po zagęszczeniu 5 cm.</t>
  </si>
  <si>
    <t>Jedn. miary</t>
  </si>
  <si>
    <t>Cena jedn.</t>
  </si>
  <si>
    <t>CAŁOŚĆ ROBÓT</t>
  </si>
  <si>
    <t>Wartość planowanych robót netto</t>
  </si>
  <si>
    <t>PLN/J.m.</t>
  </si>
  <si>
    <t>PLN</t>
  </si>
  <si>
    <r>
      <t>m</t>
    </r>
    <r>
      <rPr>
        <sz val="10"/>
        <color theme="1"/>
        <rFont val="Calibri"/>
        <family val="2"/>
        <charset val="238"/>
      </rPr>
      <t>³</t>
    </r>
  </si>
  <si>
    <t>Mechaniczne profilowanie i zagęszczanie walcem ogumionym koryta pod warstwy konstrukcyjne; grunt kat. III</t>
  </si>
  <si>
    <t>45233200-1</t>
  </si>
  <si>
    <t>Wartość robót netto:</t>
  </si>
  <si>
    <t>Podatek VAT = 23%:</t>
  </si>
  <si>
    <t>Wartość robót brutto:</t>
  </si>
  <si>
    <t>Razem Dział I -  Roboty przygotowawcze:</t>
  </si>
  <si>
    <t>Razem Dział II -  Roboty ziemne:</t>
  </si>
  <si>
    <t>Razem Dział III - Podbudowa:</t>
  </si>
  <si>
    <t>Razem Dział IV - Nawierzchnia:</t>
  </si>
  <si>
    <t>Razem Dział V. - Roboty towarzyszące:</t>
  </si>
  <si>
    <t>Droga W16</t>
  </si>
  <si>
    <t>Droga W14</t>
  </si>
  <si>
    <t>16.</t>
  </si>
  <si>
    <t>Zabezpieczenie drzew na czas robót poprzez wykonanie obudowy z desek i geowłókniny</t>
  </si>
  <si>
    <t>D-01.02.01.A</t>
  </si>
  <si>
    <t>Wbudowanie warstwy dolnej nawierzchni z nieszanki kruszywa łamanego twardego 0/63. Grubość warstwy po zagęszczeniu 24 cm.</t>
  </si>
  <si>
    <t>Wariant - I</t>
  </si>
  <si>
    <t>KOSZTORYS OFERTOWY</t>
  </si>
  <si>
    <t>Załącznik 4a do SWZ - Kosztorys ofertowy</t>
  </si>
  <si>
    <t>……………………………………………….
(podpis osoby/-ób uprawnionej/-ych
do reprezentowania wykonawcy)</t>
  </si>
  <si>
    <t>Budowa drogi pożarowej W16 w Lesie Nowa Warszawa.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</si>
</sst>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0.000"/>
  </numFmts>
  <fonts count="20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11"/>
      <color theme="1"/>
      <name val="Calibri"/>
      <family val="2"/>
      <scheme val="minor"/>
    </font>
    <font>
      <b/>
      <sz val="12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Czcionka tekstu podstawowego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10"/>
      <color theme="1"/>
      <name val="Calibri"/>
      <family val="2"/>
      <charset val="238"/>
    </font>
    <font>
      <sz val="10"/>
      <name val="Czcionka tekstu podstawowego"/>
      <family val="2"/>
      <charset val="238"/>
    </font>
    <font>
      <b/>
      <sz val="1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sz val="15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6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2" fontId="12" fillId="0" borderId="5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43" fontId="7" fillId="0" borderId="10" xfId="3" applyFont="1" applyFill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43" fontId="3" fillId="0" borderId="22" xfId="3" applyFont="1" applyFill="1" applyBorder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2" fontId="16" fillId="0" borderId="5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vertical="center" wrapText="1"/>
    </xf>
    <xf numFmtId="0" fontId="7" fillId="0" borderId="7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3" fontId="17" fillId="0" borderId="22" xfId="3" applyFont="1" applyFill="1" applyBorder="1" applyAlignment="1">
      <alignment horizontal="center"/>
    </xf>
    <xf numFmtId="0" fontId="13" fillId="0" borderId="19" xfId="0" applyFont="1" applyBorder="1" applyAlignment="1">
      <alignment vertical="center"/>
    </xf>
    <xf numFmtId="0" fontId="6" fillId="0" borderId="0" xfId="0" applyFont="1" applyAlignment="1">
      <alignment horizontal="right"/>
    </xf>
    <xf numFmtId="43" fontId="13" fillId="0" borderId="0" xfId="3" applyFont="1" applyFill="1" applyBorder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3" fontId="3" fillId="2" borderId="26" xfId="3" applyFont="1" applyFill="1" applyBorder="1"/>
    <xf numFmtId="43" fontId="3" fillId="2" borderId="28" xfId="3" applyFont="1" applyFill="1" applyBorder="1"/>
    <xf numFmtId="0" fontId="18" fillId="0" borderId="0" xfId="0" applyFont="1"/>
    <xf numFmtId="0" fontId="19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9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right"/>
    </xf>
    <xf numFmtId="0" fontId="6" fillId="0" borderId="20" xfId="0" applyFont="1" applyBorder="1" applyAlignment="1">
      <alignment horizontal="right"/>
    </xf>
    <xf numFmtId="43" fontId="3" fillId="2" borderId="19" xfId="3" applyFont="1" applyFill="1" applyBorder="1" applyAlignment="1">
      <alignment horizontal="center"/>
    </xf>
    <xf numFmtId="43" fontId="3" fillId="2" borderId="27" xfId="3" applyFont="1" applyFill="1" applyBorder="1" applyAlignment="1">
      <alignment horizontal="center"/>
    </xf>
    <xf numFmtId="43" fontId="3" fillId="0" borderId="19" xfId="3" applyFont="1" applyFill="1" applyBorder="1" applyAlignment="1">
      <alignment horizontal="center"/>
    </xf>
    <xf numFmtId="43" fontId="3" fillId="0" borderId="27" xfId="3" applyFont="1" applyFill="1" applyBorder="1" applyAlignment="1">
      <alignment horizontal="center"/>
    </xf>
    <xf numFmtId="0" fontId="6" fillId="0" borderId="24" xfId="0" applyFont="1" applyBorder="1" applyAlignment="1">
      <alignment horizontal="right"/>
    </xf>
    <xf numFmtId="0" fontId="6" fillId="0" borderId="25" xfId="0" applyFont="1" applyBorder="1" applyAlignment="1">
      <alignment horizontal="right"/>
    </xf>
    <xf numFmtId="0" fontId="3" fillId="0" borderId="9" xfId="0" applyFont="1" applyBorder="1" applyAlignment="1">
      <alignment horizontal="left" vertical="center" wrapText="1"/>
    </xf>
  </cellXfs>
  <cellStyles count="4">
    <cellStyle name="Dziesiętny" xfId="3" builtinId="3"/>
    <cellStyle name="Normalny" xfId="0" builtinId="0"/>
    <cellStyle name="Normalny 2" xfId="1" xr:uid="{EB41089F-7FC7-4002-9465-651FC7C93B70}"/>
    <cellStyle name="Walutowy 2" xfId="2" xr:uid="{0D273951-7E50-4E40-BEF7-8B08FE310FC5}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Niestandardowy styl tabeli" pivot="0" count="2" xr9:uid="{DB291215-0F4E-4B7E-9EE6-7A48B62C4328}">
      <tableStyleElement type="headerRow" dxfId="1"/>
      <tableStyleElement type="firstRowStripe" dxfId="0"/>
    </tableStyle>
  </tableStyles>
  <colors>
    <mruColors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F9116-1E20-4123-8677-E6B6949A4DC6}">
  <sheetPr>
    <pageSetUpPr fitToPage="1"/>
  </sheetPr>
  <dimension ref="B1:L45"/>
  <sheetViews>
    <sheetView tabSelected="1" workbookViewId="0">
      <selection activeCell="G16" sqref="G16"/>
    </sheetView>
  </sheetViews>
  <sheetFormatPr defaultRowHeight="13.8"/>
  <cols>
    <col min="1" max="1" width="2.09765625" customWidth="1"/>
    <col min="2" max="2" width="4.5" customWidth="1"/>
    <col min="3" max="3" width="13.09765625" customWidth="1"/>
    <col min="4" max="4" width="60.3984375" customWidth="1"/>
    <col min="5" max="5" width="6.69921875" customWidth="1"/>
    <col min="6" max="7" width="10" customWidth="1"/>
    <col min="8" max="8" width="15" customWidth="1"/>
    <col min="9" max="9" width="10" customWidth="1"/>
    <col min="10" max="10" width="15" customWidth="1"/>
    <col min="11" max="11" width="10" customWidth="1"/>
    <col min="12" max="12" width="15" customWidth="1"/>
  </cols>
  <sheetData>
    <row r="1" spans="2:12" ht="15" customHeight="1">
      <c r="B1" s="49" t="s">
        <v>81</v>
      </c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2:12" ht="19.8">
      <c r="D2" s="46"/>
      <c r="J2" s="45"/>
    </row>
    <row r="3" spans="2:12" ht="17.399999999999999">
      <c r="B3" s="50" t="s">
        <v>32</v>
      </c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2:12" ht="17.399999999999999">
      <c r="B4" s="50" t="s">
        <v>33</v>
      </c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2:12" ht="18" customHeight="1">
      <c r="B5" s="51" t="s">
        <v>83</v>
      </c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2:12" ht="17.399999999999999">
      <c r="B6" s="50" t="s">
        <v>80</v>
      </c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2:12" ht="17.399999999999999">
      <c r="B7" s="50" t="s">
        <v>79</v>
      </c>
      <c r="C7" s="50"/>
      <c r="D7" s="50"/>
      <c r="E7" s="50"/>
      <c r="F7" s="50"/>
      <c r="G7" s="50"/>
      <c r="H7" s="50"/>
      <c r="I7" s="50"/>
      <c r="J7" s="50"/>
      <c r="K7" s="50"/>
      <c r="L7" s="50"/>
    </row>
    <row r="8" spans="2:12" ht="16.2" thickBot="1">
      <c r="B8" s="1"/>
      <c r="C8" s="1"/>
      <c r="D8" s="1"/>
      <c r="E8" s="1"/>
      <c r="F8" s="1"/>
      <c r="G8" s="1"/>
    </row>
    <row r="9" spans="2:12" ht="15" customHeight="1">
      <c r="B9" s="52" t="s">
        <v>0</v>
      </c>
      <c r="C9" s="54" t="s">
        <v>13</v>
      </c>
      <c r="D9" s="54" t="s">
        <v>14</v>
      </c>
      <c r="E9" s="54" t="s">
        <v>56</v>
      </c>
      <c r="F9" s="56" t="s">
        <v>57</v>
      </c>
      <c r="G9" s="58" t="s">
        <v>73</v>
      </c>
      <c r="H9" s="59"/>
      <c r="I9" s="58" t="s">
        <v>74</v>
      </c>
      <c r="J9" s="59"/>
      <c r="K9" s="58" t="s">
        <v>58</v>
      </c>
      <c r="L9" s="59"/>
    </row>
    <row r="10" spans="2:12" ht="39.6">
      <c r="B10" s="53"/>
      <c r="C10" s="55"/>
      <c r="D10" s="55"/>
      <c r="E10" s="55"/>
      <c r="F10" s="57"/>
      <c r="G10" s="12" t="s">
        <v>15</v>
      </c>
      <c r="H10" s="42" t="s">
        <v>59</v>
      </c>
      <c r="I10" s="12" t="s">
        <v>15</v>
      </c>
      <c r="J10" s="42" t="s">
        <v>59</v>
      </c>
      <c r="K10" s="12" t="s">
        <v>15</v>
      </c>
      <c r="L10" s="42" t="s">
        <v>59</v>
      </c>
    </row>
    <row r="11" spans="2:12">
      <c r="B11" s="53"/>
      <c r="C11" s="55"/>
      <c r="D11" s="55"/>
      <c r="E11" s="55"/>
      <c r="F11" s="13" t="s">
        <v>60</v>
      </c>
      <c r="G11" s="14"/>
      <c r="H11" s="15" t="s">
        <v>61</v>
      </c>
      <c r="I11" s="14"/>
      <c r="J11" s="15" t="s">
        <v>61</v>
      </c>
      <c r="K11" s="14"/>
      <c r="L11" s="15" t="s">
        <v>61</v>
      </c>
    </row>
    <row r="12" spans="2:12" ht="14.4" thickBot="1">
      <c r="B12" s="2">
        <v>1</v>
      </c>
      <c r="C12" s="9">
        <v>2</v>
      </c>
      <c r="D12" s="3">
        <v>3</v>
      </c>
      <c r="E12" s="3">
        <v>4</v>
      </c>
      <c r="F12" s="16">
        <v>5</v>
      </c>
      <c r="G12" s="17">
        <v>6</v>
      </c>
      <c r="H12" s="18">
        <v>7</v>
      </c>
      <c r="I12" s="17">
        <v>8</v>
      </c>
      <c r="J12" s="18">
        <v>9</v>
      </c>
      <c r="K12" s="17">
        <v>10</v>
      </c>
      <c r="L12" s="18">
        <v>11</v>
      </c>
    </row>
    <row r="13" spans="2:12">
      <c r="B13" s="4" t="s">
        <v>34</v>
      </c>
      <c r="C13" s="6" t="s">
        <v>16</v>
      </c>
      <c r="D13" s="60" t="s">
        <v>19</v>
      </c>
      <c r="E13" s="60"/>
      <c r="F13" s="61"/>
      <c r="G13" s="58"/>
      <c r="H13" s="59"/>
      <c r="I13" s="58"/>
      <c r="J13" s="59"/>
      <c r="K13" s="58"/>
      <c r="L13" s="59"/>
    </row>
    <row r="14" spans="2:12" ht="15" customHeight="1">
      <c r="B14" s="39" t="s">
        <v>1</v>
      </c>
      <c r="C14" s="40" t="s">
        <v>20</v>
      </c>
      <c r="D14" s="8" t="s">
        <v>35</v>
      </c>
      <c r="E14" s="41" t="s">
        <v>22</v>
      </c>
      <c r="F14" s="19">
        <v>0</v>
      </c>
      <c r="G14" s="20">
        <v>0.753</v>
      </c>
      <c r="H14" s="21">
        <f>ROUND(F14*G14,2)</f>
        <v>0</v>
      </c>
      <c r="I14" s="20">
        <v>0.309</v>
      </c>
      <c r="J14" s="21">
        <f>ROUND(F14*I14,2)</f>
        <v>0</v>
      </c>
      <c r="K14" s="20">
        <f>G14+I14</f>
        <v>1.0620000000000001</v>
      </c>
      <c r="L14" s="21">
        <f>J14+H14</f>
        <v>0</v>
      </c>
    </row>
    <row r="15" spans="2:12" ht="15" customHeight="1">
      <c r="B15" s="39" t="s">
        <v>2</v>
      </c>
      <c r="C15" s="40" t="s">
        <v>77</v>
      </c>
      <c r="D15" s="8" t="s">
        <v>76</v>
      </c>
      <c r="E15" s="41" t="s">
        <v>17</v>
      </c>
      <c r="F15" s="19">
        <v>0</v>
      </c>
      <c r="G15" s="22">
        <v>42</v>
      </c>
      <c r="H15" s="21">
        <f t="shared" ref="H15:H20" si="0">ROUND(F15*G15,2)</f>
        <v>0</v>
      </c>
      <c r="I15" s="22">
        <v>35</v>
      </c>
      <c r="J15" s="21">
        <f t="shared" ref="J15:J20" si="1">ROUND(F15*I15,2)</f>
        <v>0</v>
      </c>
      <c r="K15" s="22">
        <f t="shared" ref="K15:K20" si="2">G15+I15</f>
        <v>77</v>
      </c>
      <c r="L15" s="21">
        <f t="shared" ref="L15:L21" si="3">J15+H15</f>
        <v>0</v>
      </c>
    </row>
    <row r="16" spans="2:12" ht="24.75" customHeight="1">
      <c r="B16" s="39" t="s">
        <v>3</v>
      </c>
      <c r="C16" s="40" t="s">
        <v>23</v>
      </c>
      <c r="D16" s="8" t="s">
        <v>45</v>
      </c>
      <c r="E16" s="41" t="s">
        <v>17</v>
      </c>
      <c r="F16" s="19">
        <v>0</v>
      </c>
      <c r="G16" s="22">
        <v>5</v>
      </c>
      <c r="H16" s="21">
        <f t="shared" si="0"/>
        <v>0</v>
      </c>
      <c r="I16" s="22">
        <v>1</v>
      </c>
      <c r="J16" s="21">
        <f t="shared" si="1"/>
        <v>0</v>
      </c>
      <c r="K16" s="22">
        <f t="shared" si="2"/>
        <v>6</v>
      </c>
      <c r="L16" s="21">
        <f t="shared" si="3"/>
        <v>0</v>
      </c>
    </row>
    <row r="17" spans="2:12" ht="24.75" customHeight="1">
      <c r="B17" s="39" t="s">
        <v>4</v>
      </c>
      <c r="C17" s="40" t="s">
        <v>23</v>
      </c>
      <c r="D17" s="8" t="s">
        <v>50</v>
      </c>
      <c r="E17" s="41" t="s">
        <v>17</v>
      </c>
      <c r="F17" s="19">
        <v>0</v>
      </c>
      <c r="G17" s="22">
        <v>3</v>
      </c>
      <c r="H17" s="21">
        <f t="shared" si="0"/>
        <v>0</v>
      </c>
      <c r="I17" s="22">
        <v>0</v>
      </c>
      <c r="J17" s="21">
        <f t="shared" si="1"/>
        <v>0</v>
      </c>
      <c r="K17" s="22">
        <f t="shared" si="2"/>
        <v>3</v>
      </c>
      <c r="L17" s="21">
        <f t="shared" si="3"/>
        <v>0</v>
      </c>
    </row>
    <row r="18" spans="2:12" ht="24.75" customHeight="1">
      <c r="B18" s="39" t="s">
        <v>5</v>
      </c>
      <c r="C18" s="40" t="s">
        <v>23</v>
      </c>
      <c r="D18" s="8" t="s">
        <v>49</v>
      </c>
      <c r="E18" s="41" t="s">
        <v>17</v>
      </c>
      <c r="F18" s="19">
        <v>0</v>
      </c>
      <c r="G18" s="22">
        <v>3</v>
      </c>
      <c r="H18" s="21">
        <f t="shared" si="0"/>
        <v>0</v>
      </c>
      <c r="I18" s="22">
        <v>2</v>
      </c>
      <c r="J18" s="21">
        <f t="shared" si="1"/>
        <v>0</v>
      </c>
      <c r="K18" s="22">
        <f t="shared" si="2"/>
        <v>5</v>
      </c>
      <c r="L18" s="21">
        <f t="shared" si="3"/>
        <v>0</v>
      </c>
    </row>
    <row r="19" spans="2:12" ht="24.75" customHeight="1">
      <c r="B19" s="39" t="s">
        <v>6</v>
      </c>
      <c r="C19" s="40" t="s">
        <v>23</v>
      </c>
      <c r="D19" s="8" t="s">
        <v>48</v>
      </c>
      <c r="E19" s="41" t="s">
        <v>17</v>
      </c>
      <c r="F19" s="19">
        <v>0</v>
      </c>
      <c r="G19" s="22">
        <v>2</v>
      </c>
      <c r="H19" s="21">
        <f t="shared" si="0"/>
        <v>0</v>
      </c>
      <c r="I19" s="22">
        <v>2</v>
      </c>
      <c r="J19" s="21">
        <f t="shared" si="1"/>
        <v>0</v>
      </c>
      <c r="K19" s="22">
        <f t="shared" si="2"/>
        <v>4</v>
      </c>
      <c r="L19" s="21">
        <f t="shared" si="3"/>
        <v>0</v>
      </c>
    </row>
    <row r="20" spans="2:12" ht="24.75" customHeight="1" thickBot="1">
      <c r="B20" s="39" t="s">
        <v>24</v>
      </c>
      <c r="C20" s="40" t="s">
        <v>23</v>
      </c>
      <c r="D20" s="8" t="s">
        <v>47</v>
      </c>
      <c r="E20" s="41" t="s">
        <v>17</v>
      </c>
      <c r="F20" s="19">
        <v>0</v>
      </c>
      <c r="G20" s="22">
        <v>2</v>
      </c>
      <c r="H20" s="21">
        <f t="shared" si="0"/>
        <v>0</v>
      </c>
      <c r="I20" s="22">
        <v>2</v>
      </c>
      <c r="J20" s="21">
        <f t="shared" si="1"/>
        <v>0</v>
      </c>
      <c r="K20" s="22">
        <f t="shared" si="2"/>
        <v>4</v>
      </c>
      <c r="L20" s="21">
        <f t="shared" si="3"/>
        <v>0</v>
      </c>
    </row>
    <row r="21" spans="2:12" ht="14.4" thickBot="1">
      <c r="B21" s="64" t="s">
        <v>68</v>
      </c>
      <c r="C21" s="65"/>
      <c r="D21" s="65"/>
      <c r="E21" s="65"/>
      <c r="F21" s="65"/>
      <c r="G21" s="23"/>
      <c r="H21" s="24">
        <f>SUM(H14:H20)</f>
        <v>0</v>
      </c>
      <c r="I21" s="23"/>
      <c r="J21" s="24">
        <f>SUM(J14:J20)</f>
        <v>0</v>
      </c>
      <c r="K21" s="23"/>
      <c r="L21" s="24">
        <f t="shared" si="3"/>
        <v>0</v>
      </c>
    </row>
    <row r="22" spans="2:12">
      <c r="B22" s="4" t="s">
        <v>36</v>
      </c>
      <c r="C22" s="6" t="s">
        <v>16</v>
      </c>
      <c r="D22" s="60" t="s">
        <v>21</v>
      </c>
      <c r="E22" s="60"/>
      <c r="F22" s="61"/>
      <c r="G22" s="58"/>
      <c r="H22" s="59"/>
      <c r="I22" s="58"/>
      <c r="J22" s="59"/>
      <c r="K22" s="58"/>
      <c r="L22" s="59"/>
    </row>
    <row r="23" spans="2:12" ht="24.75" customHeight="1">
      <c r="B23" s="39" t="s">
        <v>37</v>
      </c>
      <c r="C23" s="40" t="s">
        <v>27</v>
      </c>
      <c r="D23" s="8" t="s">
        <v>46</v>
      </c>
      <c r="E23" s="25" t="s">
        <v>62</v>
      </c>
      <c r="F23" s="26">
        <v>0</v>
      </c>
      <c r="G23" s="22">
        <v>320</v>
      </c>
      <c r="H23" s="21">
        <f>ROUND(F23*G23,2)</f>
        <v>0</v>
      </c>
      <c r="I23" s="22">
        <v>125</v>
      </c>
      <c r="J23" s="21">
        <f>ROUND(F23*I23,2)</f>
        <v>0</v>
      </c>
      <c r="K23" s="22">
        <f t="shared" ref="K23:K27" si="4">G23+I23</f>
        <v>445</v>
      </c>
      <c r="L23" s="21">
        <f>J23+H23</f>
        <v>0</v>
      </c>
    </row>
    <row r="24" spans="2:12" ht="24.75" customHeight="1">
      <c r="B24" s="39" t="s">
        <v>38</v>
      </c>
      <c r="C24" s="40" t="s">
        <v>27</v>
      </c>
      <c r="D24" s="10" t="s">
        <v>52</v>
      </c>
      <c r="E24" s="25" t="s">
        <v>62</v>
      </c>
      <c r="F24" s="26">
        <v>0</v>
      </c>
      <c r="G24" s="22">
        <v>223</v>
      </c>
      <c r="H24" s="21">
        <f t="shared" ref="H24:H27" si="5">ROUND(F24*G24,2)</f>
        <v>0</v>
      </c>
      <c r="I24" s="22">
        <v>49</v>
      </c>
      <c r="J24" s="21">
        <f t="shared" ref="J24:J27" si="6">ROUND(F24*I24,2)</f>
        <v>0</v>
      </c>
      <c r="K24" s="22">
        <f t="shared" si="4"/>
        <v>272</v>
      </c>
      <c r="L24" s="21">
        <f t="shared" ref="L24:L28" si="7">J24+H24</f>
        <v>0</v>
      </c>
    </row>
    <row r="25" spans="2:12" ht="24.75" customHeight="1">
      <c r="B25" s="39" t="s">
        <v>7</v>
      </c>
      <c r="C25" s="40" t="s">
        <v>28</v>
      </c>
      <c r="D25" s="7" t="s">
        <v>51</v>
      </c>
      <c r="E25" s="25" t="s">
        <v>62</v>
      </c>
      <c r="F25" s="26">
        <v>0</v>
      </c>
      <c r="G25" s="22">
        <v>194</v>
      </c>
      <c r="H25" s="21">
        <f t="shared" si="5"/>
        <v>0</v>
      </c>
      <c r="I25" s="22">
        <v>109</v>
      </c>
      <c r="J25" s="21">
        <f t="shared" si="6"/>
        <v>0</v>
      </c>
      <c r="K25" s="22">
        <f t="shared" si="4"/>
        <v>303</v>
      </c>
      <c r="L25" s="21">
        <f t="shared" si="7"/>
        <v>0</v>
      </c>
    </row>
    <row r="26" spans="2:12" ht="24.75" customHeight="1">
      <c r="B26" s="39" t="s">
        <v>9</v>
      </c>
      <c r="C26" s="40" t="s">
        <v>28</v>
      </c>
      <c r="D26" s="7" t="s">
        <v>54</v>
      </c>
      <c r="E26" s="25" t="s">
        <v>62</v>
      </c>
      <c r="F26" s="26">
        <v>0</v>
      </c>
      <c r="G26" s="22">
        <v>194</v>
      </c>
      <c r="H26" s="21">
        <f t="shared" si="5"/>
        <v>0</v>
      </c>
      <c r="I26" s="22">
        <v>109</v>
      </c>
      <c r="J26" s="21">
        <f t="shared" si="6"/>
        <v>0</v>
      </c>
      <c r="K26" s="22">
        <f t="shared" si="4"/>
        <v>303</v>
      </c>
      <c r="L26" s="21">
        <f t="shared" si="7"/>
        <v>0</v>
      </c>
    </row>
    <row r="27" spans="2:12" ht="24.75" customHeight="1" thickBot="1">
      <c r="B27" s="39" t="s">
        <v>10</v>
      </c>
      <c r="C27" s="40" t="s">
        <v>28</v>
      </c>
      <c r="D27" s="11" t="s">
        <v>53</v>
      </c>
      <c r="E27" s="27" t="s">
        <v>62</v>
      </c>
      <c r="F27" s="28">
        <v>0</v>
      </c>
      <c r="G27" s="22">
        <v>223</v>
      </c>
      <c r="H27" s="21">
        <f t="shared" si="5"/>
        <v>0</v>
      </c>
      <c r="I27" s="22">
        <v>49</v>
      </c>
      <c r="J27" s="21">
        <f t="shared" si="6"/>
        <v>0</v>
      </c>
      <c r="K27" s="22">
        <f t="shared" si="4"/>
        <v>272</v>
      </c>
      <c r="L27" s="21">
        <f t="shared" si="7"/>
        <v>0</v>
      </c>
    </row>
    <row r="28" spans="2:12" ht="14.4" thickBot="1">
      <c r="B28" s="64" t="s">
        <v>69</v>
      </c>
      <c r="C28" s="65"/>
      <c r="D28" s="65"/>
      <c r="E28" s="65"/>
      <c r="F28" s="65"/>
      <c r="G28" s="29"/>
      <c r="H28" s="24">
        <f>SUM(H23:H27)</f>
        <v>0</v>
      </c>
      <c r="I28" s="29"/>
      <c r="J28" s="24">
        <f>SUM(J23:J27)</f>
        <v>0</v>
      </c>
      <c r="K28" s="29"/>
      <c r="L28" s="24">
        <f t="shared" si="7"/>
        <v>0</v>
      </c>
    </row>
    <row r="29" spans="2:12">
      <c r="B29" s="4" t="s">
        <v>39</v>
      </c>
      <c r="C29" s="5" t="s">
        <v>18</v>
      </c>
      <c r="D29" s="61" t="s">
        <v>25</v>
      </c>
      <c r="E29" s="66"/>
      <c r="F29" s="66"/>
      <c r="G29" s="31"/>
      <c r="H29" s="32"/>
      <c r="I29" s="31"/>
      <c r="J29" s="32"/>
      <c r="K29" s="31"/>
      <c r="L29" s="32"/>
    </row>
    <row r="30" spans="2:12" ht="24.75" customHeight="1">
      <c r="B30" s="33" t="s">
        <v>11</v>
      </c>
      <c r="C30" s="40" t="s">
        <v>29</v>
      </c>
      <c r="D30" s="8" t="s">
        <v>63</v>
      </c>
      <c r="E30" s="41" t="s">
        <v>8</v>
      </c>
      <c r="F30" s="19">
        <v>0</v>
      </c>
      <c r="G30" s="22">
        <v>2890</v>
      </c>
      <c r="H30" s="21">
        <f>ROUND(F30*G30,2)</f>
        <v>0</v>
      </c>
      <c r="I30" s="22">
        <v>1173</v>
      </c>
      <c r="J30" s="21">
        <f>ROUND(F30*I30,2)</f>
        <v>0</v>
      </c>
      <c r="K30" s="22">
        <f t="shared" ref="K30:K31" si="8">G30+I30</f>
        <v>4063</v>
      </c>
      <c r="L30" s="21">
        <f>ROUND(F30*K30,2)</f>
        <v>0</v>
      </c>
    </row>
    <row r="31" spans="2:12" ht="24.75" customHeight="1" thickBot="1">
      <c r="B31" s="33" t="s">
        <v>12</v>
      </c>
      <c r="C31" s="40" t="s">
        <v>30</v>
      </c>
      <c r="D31" s="8" t="s">
        <v>78</v>
      </c>
      <c r="E31" s="41" t="s">
        <v>8</v>
      </c>
      <c r="F31" s="19">
        <v>0</v>
      </c>
      <c r="G31" s="22">
        <v>2890</v>
      </c>
      <c r="H31" s="21">
        <f>ROUND(F31*G31,2)</f>
        <v>0</v>
      </c>
      <c r="I31" s="22">
        <v>1173</v>
      </c>
      <c r="J31" s="21">
        <f>ROUND(F31*I31,2)</f>
        <v>0</v>
      </c>
      <c r="K31" s="22">
        <f t="shared" si="8"/>
        <v>4063</v>
      </c>
      <c r="L31" s="21">
        <f>ROUND(F31*K31,2)</f>
        <v>0</v>
      </c>
    </row>
    <row r="32" spans="2:12" ht="14.4" thickBot="1">
      <c r="B32" s="64" t="s">
        <v>70</v>
      </c>
      <c r="C32" s="65"/>
      <c r="D32" s="65"/>
      <c r="E32" s="65"/>
      <c r="F32" s="65"/>
      <c r="G32" s="29"/>
      <c r="H32" s="35">
        <f>SUM(H30:H31)</f>
        <v>0</v>
      </c>
      <c r="I32" s="29"/>
      <c r="J32" s="35">
        <f>SUM(J30:J31)</f>
        <v>0</v>
      </c>
      <c r="K32" s="29"/>
      <c r="L32" s="24">
        <f t="shared" ref="L32" si="9">J32+H32</f>
        <v>0</v>
      </c>
    </row>
    <row r="33" spans="2:12">
      <c r="B33" s="4" t="s">
        <v>40</v>
      </c>
      <c r="C33" s="6" t="s">
        <v>64</v>
      </c>
      <c r="D33" s="61" t="s">
        <v>26</v>
      </c>
      <c r="E33" s="66"/>
      <c r="F33" s="66"/>
      <c r="G33" s="62"/>
      <c r="H33" s="63"/>
      <c r="I33" s="62"/>
      <c r="J33" s="63"/>
      <c r="K33" s="62"/>
      <c r="L33" s="63"/>
    </row>
    <row r="34" spans="2:12" ht="23.4" thickBot="1">
      <c r="B34" s="39">
        <v>15</v>
      </c>
      <c r="C34" s="40" t="s">
        <v>31</v>
      </c>
      <c r="D34" s="7" t="s">
        <v>55</v>
      </c>
      <c r="E34" s="41" t="s">
        <v>8</v>
      </c>
      <c r="F34" s="30">
        <v>0</v>
      </c>
      <c r="G34" s="22">
        <v>2731</v>
      </c>
      <c r="H34" s="21">
        <f>ROUND(F34*G34,2)</f>
        <v>0</v>
      </c>
      <c r="I34" s="22">
        <v>1111</v>
      </c>
      <c r="J34" s="21">
        <f>ROUND(F34*I34,2)</f>
        <v>0</v>
      </c>
      <c r="K34" s="22">
        <f t="shared" ref="K34:K37" si="10">G34+I34</f>
        <v>3842</v>
      </c>
      <c r="L34" s="21">
        <f>ROUND(F34*K34,2)</f>
        <v>0</v>
      </c>
    </row>
    <row r="35" spans="2:12" ht="14.4" thickBot="1">
      <c r="B35" s="64" t="s">
        <v>71</v>
      </c>
      <c r="C35" s="65"/>
      <c r="D35" s="65"/>
      <c r="E35" s="65"/>
      <c r="F35" s="65"/>
      <c r="G35" s="29"/>
      <c r="H35" s="35">
        <f>SUM(H34:H34)</f>
        <v>0</v>
      </c>
      <c r="I35" s="29"/>
      <c r="J35" s="35">
        <f>SUM(J34:J34)</f>
        <v>0</v>
      </c>
      <c r="K35" s="29"/>
      <c r="L35" s="24">
        <f t="shared" ref="L35" si="11">J35+H35</f>
        <v>0</v>
      </c>
    </row>
    <row r="36" spans="2:12">
      <c r="B36" s="4" t="s">
        <v>41</v>
      </c>
      <c r="C36" s="6" t="s">
        <v>16</v>
      </c>
      <c r="D36" s="60" t="s">
        <v>42</v>
      </c>
      <c r="E36" s="60"/>
      <c r="F36" s="75"/>
      <c r="G36" s="62"/>
      <c r="H36" s="63"/>
      <c r="I36" s="62"/>
      <c r="J36" s="63"/>
      <c r="K36" s="62"/>
      <c r="L36" s="63"/>
    </row>
    <row r="37" spans="2:12" ht="14.4" thickBot="1">
      <c r="B37" s="39" t="s">
        <v>75</v>
      </c>
      <c r="C37" s="40" t="s">
        <v>31</v>
      </c>
      <c r="D37" s="7" t="s">
        <v>43</v>
      </c>
      <c r="E37" s="34" t="s">
        <v>44</v>
      </c>
      <c r="F37" s="30">
        <v>0</v>
      </c>
      <c r="G37" s="22">
        <v>0.7</v>
      </c>
      <c r="H37" s="21">
        <f>ROUND(F37*G37,2)</f>
        <v>0</v>
      </c>
      <c r="I37" s="22">
        <v>0.3</v>
      </c>
      <c r="J37" s="21">
        <f>ROUND(F37*I37,2)</f>
        <v>0</v>
      </c>
      <c r="K37" s="22">
        <f t="shared" si="10"/>
        <v>1</v>
      </c>
      <c r="L37" s="21">
        <f>ROUND(F37*K37,2)</f>
        <v>0</v>
      </c>
    </row>
    <row r="38" spans="2:12" ht="14.4" thickBot="1">
      <c r="B38" s="64" t="s">
        <v>72</v>
      </c>
      <c r="C38" s="65"/>
      <c r="D38" s="65"/>
      <c r="E38" s="65"/>
      <c r="F38" s="65"/>
      <c r="G38" s="36"/>
      <c r="H38" s="24">
        <f>SUM(H37:H37)</f>
        <v>0</v>
      </c>
      <c r="I38" s="29"/>
      <c r="J38" s="24">
        <f>SUM(J37:J37)</f>
        <v>0</v>
      </c>
      <c r="K38" s="29"/>
      <c r="L38" s="24">
        <f t="shared" ref="L38" si="12">J38+H38</f>
        <v>0</v>
      </c>
    </row>
    <row r="39" spans="2:12" ht="16.2" thickBot="1">
      <c r="B39" s="73" t="s">
        <v>65</v>
      </c>
      <c r="C39" s="74"/>
      <c r="D39" s="74"/>
      <c r="E39" s="74"/>
      <c r="F39" s="74"/>
      <c r="G39" s="74"/>
      <c r="H39" s="43"/>
      <c r="I39" s="69"/>
      <c r="J39" s="70"/>
      <c r="K39" s="71">
        <f>L38+L35+L32+L28+L21</f>
        <v>0</v>
      </c>
      <c r="L39" s="72">
        <f t="shared" ref="L39" si="13">L21+L28+L32+L35+L38</f>
        <v>0</v>
      </c>
    </row>
    <row r="40" spans="2:12" ht="16.2" thickBot="1">
      <c r="B40" s="73" t="s">
        <v>66</v>
      </c>
      <c r="C40" s="74"/>
      <c r="D40" s="74"/>
      <c r="E40" s="74"/>
      <c r="F40" s="74"/>
      <c r="G40" s="74"/>
      <c r="H40" s="44"/>
      <c r="I40" s="69"/>
      <c r="J40" s="70"/>
      <c r="K40" s="71">
        <f>K39*0.23</f>
        <v>0</v>
      </c>
      <c r="L40" s="72"/>
    </row>
    <row r="41" spans="2:12" ht="16.2" thickBot="1">
      <c r="B41" s="67" t="s">
        <v>67</v>
      </c>
      <c r="C41" s="68"/>
      <c r="D41" s="68"/>
      <c r="E41" s="68"/>
      <c r="F41" s="68"/>
      <c r="G41" s="68"/>
      <c r="H41" s="44"/>
      <c r="I41" s="69"/>
      <c r="J41" s="70"/>
      <c r="K41" s="71">
        <f>K39+K40</f>
        <v>0</v>
      </c>
      <c r="L41" s="72"/>
    </row>
    <row r="42" spans="2:12" ht="15.6">
      <c r="B42" s="37"/>
      <c r="C42" s="37"/>
      <c r="D42" s="37"/>
      <c r="E42" s="37"/>
      <c r="F42" s="37"/>
      <c r="G42" s="37"/>
      <c r="H42" s="38"/>
    </row>
    <row r="43" spans="2:12">
      <c r="H43" s="47" t="s">
        <v>82</v>
      </c>
      <c r="I43" s="48"/>
      <c r="J43" s="48"/>
      <c r="K43" s="48"/>
    </row>
    <row r="44" spans="2:12">
      <c r="H44" s="48"/>
      <c r="I44" s="48"/>
      <c r="J44" s="48"/>
      <c r="K44" s="48"/>
    </row>
    <row r="45" spans="2:12">
      <c r="H45" s="48"/>
      <c r="I45" s="48"/>
      <c r="J45" s="48"/>
      <c r="K45" s="48"/>
    </row>
  </sheetData>
  <mergeCells count="46">
    <mergeCell ref="B35:F35"/>
    <mergeCell ref="I36:J36"/>
    <mergeCell ref="K36:L36"/>
    <mergeCell ref="B41:G41"/>
    <mergeCell ref="I41:J41"/>
    <mergeCell ref="K41:L41"/>
    <mergeCell ref="B39:G39"/>
    <mergeCell ref="I39:J39"/>
    <mergeCell ref="K39:L39"/>
    <mergeCell ref="B40:G40"/>
    <mergeCell ref="I40:J40"/>
    <mergeCell ref="K40:L40"/>
    <mergeCell ref="B38:F38"/>
    <mergeCell ref="D36:F36"/>
    <mergeCell ref="G36:H36"/>
    <mergeCell ref="B28:F28"/>
    <mergeCell ref="D29:F29"/>
    <mergeCell ref="B32:F32"/>
    <mergeCell ref="D33:F33"/>
    <mergeCell ref="G33:H33"/>
    <mergeCell ref="B21:F21"/>
    <mergeCell ref="D22:F22"/>
    <mergeCell ref="G22:H22"/>
    <mergeCell ref="I22:J22"/>
    <mergeCell ref="K22:L22"/>
    <mergeCell ref="G13:H13"/>
    <mergeCell ref="I13:J13"/>
    <mergeCell ref="K13:L13"/>
    <mergeCell ref="I33:J33"/>
    <mergeCell ref="K33:L33"/>
    <mergeCell ref="H43:K45"/>
    <mergeCell ref="B1:L1"/>
    <mergeCell ref="B3:L3"/>
    <mergeCell ref="B4:L4"/>
    <mergeCell ref="B5:L5"/>
    <mergeCell ref="B6:L6"/>
    <mergeCell ref="B7:L7"/>
    <mergeCell ref="B9:B11"/>
    <mergeCell ref="C9:C11"/>
    <mergeCell ref="D9:D11"/>
    <mergeCell ref="E9:E11"/>
    <mergeCell ref="F9:F10"/>
    <mergeCell ref="G9:H9"/>
    <mergeCell ref="I9:J9"/>
    <mergeCell ref="K9:L9"/>
    <mergeCell ref="D13:F13"/>
  </mergeCells>
  <pageMargins left="0.39370078740157483" right="0.19685039370078741" top="0.94488188976377963" bottom="0.19685039370078741" header="0" footer="0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 - drogi W16 i W14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Maciek</dc:creator>
  <cp:lastModifiedBy>Marcin Strączyński</cp:lastModifiedBy>
  <cp:lastPrinted>2025-07-28T13:04:24Z</cp:lastPrinted>
  <dcterms:created xsi:type="dcterms:W3CDTF">2015-05-24T14:25:49Z</dcterms:created>
  <dcterms:modified xsi:type="dcterms:W3CDTF">2025-07-28T13:05:15Z</dcterms:modified>
</cp:coreProperties>
</file>